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8010"/>
  </bookViews>
  <sheets>
    <sheet name="BOM" sheetId="1" r:id="rId1"/>
    <sheet name="Images" sheetId="2" r:id="rId2"/>
  </sheets>
  <calcPr calcId="125725"/>
</workbook>
</file>

<file path=xl/calcChain.xml><?xml version="1.0" encoding="utf-8"?>
<calcChain xmlns="http://schemas.openxmlformats.org/spreadsheetml/2006/main">
  <c r="K15" i="1"/>
  <c r="I15"/>
  <c r="H15"/>
  <c r="G15"/>
  <c r="D15"/>
  <c r="C8"/>
  <c r="I8" s="1"/>
  <c r="K8" s="1"/>
  <c r="I4"/>
  <c r="I5"/>
  <c r="I7"/>
  <c r="I9"/>
  <c r="I10"/>
  <c r="I13"/>
  <c r="I16"/>
  <c r="I17"/>
  <c r="I18"/>
  <c r="I19"/>
  <c r="I20"/>
  <c r="C3"/>
  <c r="I3" s="1"/>
  <c r="K3" s="1"/>
  <c r="K4"/>
  <c r="K5"/>
  <c r="K7"/>
  <c r="K9"/>
  <c r="K10"/>
  <c r="K13"/>
  <c r="K16"/>
  <c r="K17"/>
  <c r="K18"/>
  <c r="K19"/>
  <c r="K20"/>
  <c r="G4"/>
  <c r="H4" s="1"/>
  <c r="G5"/>
  <c r="H5" s="1"/>
  <c r="G6"/>
  <c r="G7"/>
  <c r="H7" s="1"/>
  <c r="G8"/>
  <c r="H8" s="1"/>
  <c r="G9"/>
  <c r="G10"/>
  <c r="H10" s="1"/>
  <c r="G11"/>
  <c r="G12"/>
  <c r="H12" s="1"/>
  <c r="G13"/>
  <c r="G17"/>
  <c r="H17" s="1"/>
  <c r="G19"/>
  <c r="G20"/>
  <c r="G21"/>
  <c r="G3"/>
  <c r="H6"/>
  <c r="H9"/>
  <c r="H11"/>
  <c r="H13"/>
  <c r="H19"/>
  <c r="H20"/>
  <c r="H21"/>
  <c r="H3"/>
  <c r="C22" l="1"/>
  <c r="I22" s="1"/>
  <c r="K22" s="1"/>
  <c r="C21"/>
  <c r="I21" s="1"/>
  <c r="K21" s="1"/>
  <c r="C12"/>
  <c r="C14"/>
  <c r="I14" s="1"/>
  <c r="K14" s="1"/>
  <c r="C11"/>
  <c r="I11" s="1"/>
  <c r="K11" s="1"/>
  <c r="C6"/>
  <c r="D3"/>
  <c r="D20"/>
  <c r="D22"/>
  <c r="B22"/>
  <c r="G22" s="1"/>
  <c r="H22" s="1"/>
  <c r="D5"/>
  <c r="D7"/>
  <c r="D8"/>
  <c r="D9"/>
  <c r="D10"/>
  <c r="D13"/>
  <c r="D17"/>
  <c r="D19"/>
  <c r="D4"/>
  <c r="B18"/>
  <c r="G18" s="1"/>
  <c r="H18" s="1"/>
  <c r="B16"/>
  <c r="G16" s="1"/>
  <c r="H16" s="1"/>
  <c r="B14"/>
  <c r="G14" s="1"/>
  <c r="H14" s="1"/>
  <c r="D11" l="1"/>
  <c r="D6"/>
  <c r="I6"/>
  <c r="K6" s="1"/>
  <c r="D12"/>
  <c r="I12"/>
  <c r="K12" s="1"/>
  <c r="D21"/>
  <c r="D14"/>
  <c r="D18"/>
  <c r="D16"/>
  <c r="K23" l="1"/>
  <c r="D23"/>
</calcChain>
</file>

<file path=xl/sharedStrings.xml><?xml version="1.0" encoding="utf-8"?>
<sst xmlns="http://schemas.openxmlformats.org/spreadsheetml/2006/main" count="48" uniqueCount="47">
  <si>
    <t>http://www.akizukidenshi.com/catalog/g/gI-08455/</t>
  </si>
  <si>
    <t>http://www.akizukidenshi.com/catalog/g/gI-11165/</t>
  </si>
  <si>
    <t>http://www.akizukidenshi.com/catalog/g/gI-04035/</t>
  </si>
  <si>
    <t>http://www.akizukidenshi.com/catalog/g/gI-00436/</t>
  </si>
  <si>
    <t>http://www.akizukidenshi.com/catalog/g/gI-01003/</t>
  </si>
  <si>
    <t>Fuelino Proto3 Bill of Material</t>
  </si>
  <si>
    <t>Name</t>
  </si>
  <si>
    <t>Number</t>
  </si>
  <si>
    <t>Unit Price</t>
  </si>
  <si>
    <t>Total Price</t>
  </si>
  <si>
    <t>Parts per Kit</t>
  </si>
  <si>
    <t>Parts Needed</t>
  </si>
  <si>
    <t>Kits to Buy</t>
  </si>
  <si>
    <t>Kit Price</t>
  </si>
  <si>
    <t>Kits Bought</t>
  </si>
  <si>
    <t>PCB (FirstPCB)</t>
  </si>
  <si>
    <t>LM7809</t>
  </si>
  <si>
    <t>FKI10531</t>
  </si>
  <si>
    <t>LM358</t>
  </si>
  <si>
    <t>LM339</t>
  </si>
  <si>
    <t>Zener 12V</t>
  </si>
  <si>
    <t>Zener 5V</t>
  </si>
  <si>
    <t>Term Block 3 pin</t>
  </si>
  <si>
    <t>Pins</t>
  </si>
  <si>
    <t>R 1.5k</t>
  </si>
  <si>
    <t>R 330</t>
  </si>
  <si>
    <t>R 100k</t>
  </si>
  <si>
    <t>R 1M</t>
  </si>
  <si>
    <t>C 1000u 10V 5mm 12mm</t>
  </si>
  <si>
    <t>C 1000p 50V 2.54mm</t>
  </si>
  <si>
    <t>C 10p 50V 2.54mm</t>
  </si>
  <si>
    <t>http://www.akizukidenshi.com/catalog/g/gI-00934/</t>
  </si>
  <si>
    <t>Diode 1A 25V 1N4007</t>
  </si>
  <si>
    <t>LED 5V green</t>
  </si>
  <si>
    <t>LED 12V red</t>
  </si>
  <si>
    <t>Spacer</t>
  </si>
  <si>
    <t>http://www.akizukidenshi.com/catalog/g/gP-10089/</t>
  </si>
  <si>
    <t>http://www.akizukidenshi.com/catalog/g/gI-06246/</t>
  </si>
  <si>
    <t>http://www.akizukidenshi.com/catalog/g/gI-06250/</t>
  </si>
  <si>
    <t>http://www.akizukidenshi.com/catalog/g/gI-06000/</t>
  </si>
  <si>
    <t>http://www.akizukidenshi.com/catalog/g/gP-01310/</t>
  </si>
  <si>
    <t>http://www.akizukidenshi.com/catalog/g/gC-10073/</t>
  </si>
  <si>
    <t>http://www.akizukidenshi.com/catalog/g/gR-16331/</t>
  </si>
  <si>
    <t>http://www.akizukidenshi.com/catalog/g/gP-08424/</t>
  </si>
  <si>
    <t>http://www.akizukidenshi.com/catalog/g/gP-04062/</t>
  </si>
  <si>
    <t>http://www.akizukidenshi.com/catalog/g/gP-04058/</t>
  </si>
  <si>
    <t>Website</t>
  </si>
</sst>
</file>

<file path=xl/styles.xml><?xml version="1.0" encoding="utf-8"?>
<styleSheet xmlns="http://schemas.openxmlformats.org/spreadsheetml/2006/main">
  <numFmts count="2">
    <numFmt numFmtId="164" formatCode="&quot;¥&quot;#,##0;&quot;¥&quot;\-#,##0"/>
    <numFmt numFmtId="165" formatCode="[$¥-411]#,##0"/>
  </numFmts>
  <fonts count="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1" xfId="0" applyFont="1" applyBorder="1">
      <alignment vertical="center"/>
    </xf>
    <xf numFmtId="164" fontId="3" fillId="0" borderId="1" xfId="0" applyNumberFormat="1" applyFont="1" applyBorder="1">
      <alignment vertical="center"/>
    </xf>
    <xf numFmtId="0" fontId="4" fillId="7" borderId="1" xfId="0" applyFont="1" applyFill="1" applyBorder="1">
      <alignment vertical="center"/>
    </xf>
    <xf numFmtId="164" fontId="4" fillId="7" borderId="1" xfId="0" applyNumberFormat="1" applyFont="1" applyFill="1" applyBorder="1">
      <alignment vertical="center"/>
    </xf>
    <xf numFmtId="0" fontId="4" fillId="7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3" borderId="1" xfId="0" applyFont="1" applyFill="1" applyBorder="1">
      <alignment vertical="center"/>
    </xf>
    <xf numFmtId="164" fontId="4" fillId="3" borderId="1" xfId="0" applyNumberFormat="1" applyFont="1" applyFill="1" applyBorder="1">
      <alignment vertical="center"/>
    </xf>
    <xf numFmtId="0" fontId="4" fillId="3" borderId="0" xfId="0" applyFont="1" applyFill="1">
      <alignment vertical="center"/>
    </xf>
    <xf numFmtId="0" fontId="4" fillId="5" borderId="1" xfId="0" applyFont="1" applyFill="1" applyBorder="1">
      <alignment vertical="center"/>
    </xf>
    <xf numFmtId="164" fontId="4" fillId="5" borderId="1" xfId="0" applyNumberFormat="1" applyFont="1" applyFill="1" applyBorder="1">
      <alignment vertical="center"/>
    </xf>
    <xf numFmtId="0" fontId="4" fillId="5" borderId="0" xfId="0" applyFont="1" applyFill="1">
      <alignment vertical="center"/>
    </xf>
    <xf numFmtId="0" fontId="4" fillId="4" borderId="1" xfId="0" applyFont="1" applyFill="1" applyBorder="1">
      <alignment vertical="center"/>
    </xf>
    <xf numFmtId="164" fontId="4" fillId="4" borderId="1" xfId="0" applyNumberFormat="1" applyFont="1" applyFill="1" applyBorder="1">
      <alignment vertical="center"/>
    </xf>
    <xf numFmtId="0" fontId="4" fillId="4" borderId="0" xfId="0" applyFont="1" applyFill="1">
      <alignment vertical="center"/>
    </xf>
    <xf numFmtId="0" fontId="4" fillId="2" borderId="1" xfId="0" applyFont="1" applyFill="1" applyBorder="1">
      <alignment vertical="center"/>
    </xf>
    <xf numFmtId="164" fontId="4" fillId="2" borderId="1" xfId="0" applyNumberFormat="1" applyFont="1" applyFill="1" applyBorder="1">
      <alignment vertical="center"/>
    </xf>
    <xf numFmtId="0" fontId="4" fillId="2" borderId="0" xfId="0" applyFont="1" applyFill="1">
      <alignment vertical="center"/>
    </xf>
    <xf numFmtId="0" fontId="4" fillId="6" borderId="1" xfId="0" applyFont="1" applyFill="1" applyBorder="1">
      <alignment vertical="center"/>
    </xf>
    <xf numFmtId="164" fontId="4" fillId="6" borderId="1" xfId="0" applyNumberFormat="1" applyFont="1" applyFill="1" applyBorder="1">
      <alignment vertical="center"/>
    </xf>
    <xf numFmtId="0" fontId="4" fillId="6" borderId="0" xfId="0" applyFont="1" applyFill="1">
      <alignment vertical="center"/>
    </xf>
    <xf numFmtId="0" fontId="4" fillId="0" borderId="0" xfId="0" applyFont="1">
      <alignment vertical="center"/>
    </xf>
    <xf numFmtId="164" fontId="4" fillId="0" borderId="0" xfId="0" applyNumberFormat="1" applyFont="1">
      <alignment vertical="center"/>
    </xf>
    <xf numFmtId="165" fontId="3" fillId="0" borderId="0" xfId="0" applyNumberFormat="1" applyFont="1" applyFill="1">
      <alignment vertical="center"/>
    </xf>
    <xf numFmtId="165" fontId="4" fillId="0" borderId="0" xfId="0" applyNumberFormat="1" applyFont="1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4" fillId="0" borderId="5" xfId="0" applyNumberFormat="1" applyFont="1" applyBorder="1">
      <alignment vertical="center"/>
    </xf>
    <xf numFmtId="0" fontId="3" fillId="0" borderId="1" xfId="0" applyFont="1" applyFill="1" applyBorder="1">
      <alignment vertical="center"/>
    </xf>
    <xf numFmtId="165" fontId="3" fillId="0" borderId="1" xfId="0" applyNumberFormat="1" applyFont="1" applyFill="1" applyBorder="1">
      <alignment vertical="center"/>
    </xf>
    <xf numFmtId="165" fontId="4" fillId="7" borderId="1" xfId="0" applyNumberFormat="1" applyFont="1" applyFill="1" applyBorder="1">
      <alignment vertical="center"/>
    </xf>
    <xf numFmtId="0" fontId="2" fillId="3" borderId="1" xfId="1" applyFont="1" applyFill="1" applyBorder="1" applyAlignment="1" applyProtection="1">
      <alignment vertical="center"/>
    </xf>
    <xf numFmtId="165" fontId="4" fillId="3" borderId="1" xfId="0" applyNumberFormat="1" applyFont="1" applyFill="1" applyBorder="1">
      <alignment vertical="center"/>
    </xf>
    <xf numFmtId="0" fontId="2" fillId="5" borderId="1" xfId="1" applyFont="1" applyFill="1" applyBorder="1" applyAlignment="1" applyProtection="1">
      <alignment vertical="center"/>
    </xf>
    <xf numFmtId="165" fontId="4" fillId="5" borderId="1" xfId="0" applyNumberFormat="1" applyFont="1" applyFill="1" applyBorder="1">
      <alignment vertical="center"/>
    </xf>
    <xf numFmtId="0" fontId="2" fillId="5" borderId="1" xfId="1" applyFill="1" applyBorder="1" applyAlignment="1" applyProtection="1"/>
    <xf numFmtId="0" fontId="2" fillId="4" borderId="1" xfId="1" applyFill="1" applyBorder="1" applyAlignment="1" applyProtection="1">
      <alignment vertical="center"/>
    </xf>
    <xf numFmtId="165" fontId="4" fillId="4" borderId="1" xfId="0" applyNumberFormat="1" applyFont="1" applyFill="1" applyBorder="1">
      <alignment vertical="center"/>
    </xf>
    <xf numFmtId="0" fontId="2" fillId="4" borderId="1" xfId="1" applyFont="1" applyFill="1" applyBorder="1" applyAlignment="1" applyProtection="1">
      <alignment vertical="center"/>
    </xf>
    <xf numFmtId="165" fontId="4" fillId="2" borderId="1" xfId="0" applyNumberFormat="1" applyFont="1" applyFill="1" applyBorder="1">
      <alignment vertical="center"/>
    </xf>
    <xf numFmtId="0" fontId="2" fillId="2" borderId="1" xfId="1" applyFill="1" applyBorder="1" applyAlignment="1" applyProtection="1">
      <alignment vertical="center"/>
    </xf>
    <xf numFmtId="0" fontId="2" fillId="6" borderId="1" xfId="1" applyFill="1" applyBorder="1" applyAlignment="1" applyProtection="1">
      <alignment vertical="center"/>
    </xf>
    <xf numFmtId="165" fontId="4" fillId="6" borderId="1" xfId="0" applyNumberFormat="1" applyFont="1" applyFill="1" applyBorder="1">
      <alignment vertical="center"/>
    </xf>
    <xf numFmtId="165" fontId="4" fillId="0" borderId="1" xfId="0" applyNumberFormat="1" applyFont="1" applyFill="1" applyBorder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5</xdr:col>
      <xdr:colOff>285750</xdr:colOff>
      <xdr:row>15</xdr:row>
      <xdr:rowOff>95250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" y="171450"/>
          <a:ext cx="3028950" cy="2324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219075</xdr:colOff>
      <xdr:row>14</xdr:row>
      <xdr:rowOff>123825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14800" y="171450"/>
          <a:ext cx="904875" cy="2181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238125</xdr:colOff>
      <xdr:row>14</xdr:row>
      <xdr:rowOff>38100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86400" y="171450"/>
          <a:ext cx="923925" cy="20955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13</xdr:col>
      <xdr:colOff>28575</xdr:colOff>
      <xdr:row>13</xdr:row>
      <xdr:rowOff>19050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858000" y="342900"/>
          <a:ext cx="2085975" cy="1905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5</xdr:col>
      <xdr:colOff>123825</xdr:colOff>
      <xdr:row>30</xdr:row>
      <xdr:rowOff>85725</xdr:rowOff>
    </xdr:to>
    <xdr:pic>
      <xdr:nvPicPr>
        <xdr:cNvPr id="20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85800" y="2914650"/>
          <a:ext cx="2867025" cy="23145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9</xdr:col>
      <xdr:colOff>561975</xdr:colOff>
      <xdr:row>29</xdr:row>
      <xdr:rowOff>85725</xdr:rowOff>
    </xdr:to>
    <xdr:pic>
      <xdr:nvPicPr>
        <xdr:cNvPr id="20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114800" y="2914650"/>
          <a:ext cx="2619375" cy="2143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13</xdr:col>
      <xdr:colOff>123825</xdr:colOff>
      <xdr:row>30</xdr:row>
      <xdr:rowOff>95250</xdr:rowOff>
    </xdr:to>
    <xdr:pic>
      <xdr:nvPicPr>
        <xdr:cNvPr id="20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858000" y="2914650"/>
          <a:ext cx="2181225" cy="2324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5</xdr:col>
      <xdr:colOff>400050</xdr:colOff>
      <xdr:row>44</xdr:row>
      <xdr:rowOff>161925</xdr:rowOff>
    </xdr:to>
    <xdr:pic>
      <xdr:nvPicPr>
        <xdr:cNvPr id="20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5800" y="5657850"/>
          <a:ext cx="3143250" cy="2047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10</xdr:col>
      <xdr:colOff>447675</xdr:colOff>
      <xdr:row>45</xdr:row>
      <xdr:rowOff>133350</xdr:rowOff>
    </xdr:to>
    <xdr:pic>
      <xdr:nvPicPr>
        <xdr:cNvPr id="20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14800" y="5657850"/>
          <a:ext cx="3190875" cy="21907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0</xdr:colOff>
      <xdr:row>33</xdr:row>
      <xdr:rowOff>0</xdr:rowOff>
    </xdr:from>
    <xdr:to>
      <xdr:col>15</xdr:col>
      <xdr:colOff>419100</xdr:colOff>
      <xdr:row>44</xdr:row>
      <xdr:rowOff>152400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543800" y="5657850"/>
          <a:ext cx="3162300" cy="2038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5</xdr:col>
      <xdr:colOff>333375</xdr:colOff>
      <xdr:row>59</xdr:row>
      <xdr:rowOff>19050</xdr:rowOff>
    </xdr:to>
    <xdr:pic>
      <xdr:nvPicPr>
        <xdr:cNvPr id="2059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85800" y="8058150"/>
          <a:ext cx="3076575" cy="2076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47</xdr:row>
      <xdr:rowOff>0</xdr:rowOff>
    </xdr:from>
    <xdr:to>
      <xdr:col>10</xdr:col>
      <xdr:colOff>38100</xdr:colOff>
      <xdr:row>59</xdr:row>
      <xdr:rowOff>57150</xdr:rowOff>
    </xdr:to>
    <xdr:pic>
      <xdr:nvPicPr>
        <xdr:cNvPr id="206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14800" y="8058150"/>
          <a:ext cx="2781300" cy="2114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11</xdr:col>
      <xdr:colOff>0</xdr:colOff>
      <xdr:row>47</xdr:row>
      <xdr:rowOff>0</xdr:rowOff>
    </xdr:from>
    <xdr:to>
      <xdr:col>15</xdr:col>
      <xdr:colOff>590550</xdr:colOff>
      <xdr:row>58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705600" y="8953500"/>
          <a:ext cx="3028950" cy="22288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kizukidenshi.com/catalog/g/gI-01003/" TargetMode="External"/><Relationship Id="rId13" Type="http://schemas.openxmlformats.org/officeDocument/2006/relationships/hyperlink" Target="http://www.akizukidenshi.com/catalog/g/gI-06250/" TargetMode="External"/><Relationship Id="rId3" Type="http://schemas.openxmlformats.org/officeDocument/2006/relationships/hyperlink" Target="http://www.akizukidenshi.com/catalog/g/gP-08424/" TargetMode="External"/><Relationship Id="rId7" Type="http://schemas.openxmlformats.org/officeDocument/2006/relationships/hyperlink" Target="http://www.akizukidenshi.com/catalog/g/gI-00436/" TargetMode="External"/><Relationship Id="rId12" Type="http://schemas.openxmlformats.org/officeDocument/2006/relationships/hyperlink" Target="http://www.akizukidenshi.com/catalog/g/gR-16331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akizukidenshi.com/catalog/g/gP-04058/" TargetMode="External"/><Relationship Id="rId16" Type="http://schemas.openxmlformats.org/officeDocument/2006/relationships/hyperlink" Target="http://www.akizukidenshi.com/catalog/g/gP-10089/" TargetMode="External"/><Relationship Id="rId1" Type="http://schemas.openxmlformats.org/officeDocument/2006/relationships/hyperlink" Target="http://www.akizukidenshi.com/catalog/g/gP-04062/" TargetMode="External"/><Relationship Id="rId6" Type="http://schemas.openxmlformats.org/officeDocument/2006/relationships/hyperlink" Target="http://www.akizukidenshi.com/catalog/g/gI-04035/" TargetMode="External"/><Relationship Id="rId11" Type="http://schemas.openxmlformats.org/officeDocument/2006/relationships/hyperlink" Target="http://www.akizukidenshi.com/catalog/g/gI-06000/" TargetMode="External"/><Relationship Id="rId5" Type="http://schemas.openxmlformats.org/officeDocument/2006/relationships/hyperlink" Target="http://www.akizukidenshi.com/catalog/g/gI-11165/" TargetMode="External"/><Relationship Id="rId15" Type="http://schemas.openxmlformats.org/officeDocument/2006/relationships/hyperlink" Target="http://www.akizukidenshi.com/catalog/g/gI-00934/" TargetMode="External"/><Relationship Id="rId10" Type="http://schemas.openxmlformats.org/officeDocument/2006/relationships/hyperlink" Target="http://www.akizukidenshi.com/catalog/g/gC-10073/" TargetMode="External"/><Relationship Id="rId4" Type="http://schemas.openxmlformats.org/officeDocument/2006/relationships/hyperlink" Target="http://www.akizukidenshi.com/catalog/g/gI-08455/" TargetMode="External"/><Relationship Id="rId9" Type="http://schemas.openxmlformats.org/officeDocument/2006/relationships/hyperlink" Target="http://www.akizukidenshi.com/catalog/g/gP-01310/" TargetMode="External"/><Relationship Id="rId14" Type="http://schemas.openxmlformats.org/officeDocument/2006/relationships/hyperlink" Target="http://www.akizukidenshi.com/catalog/g/gI-06246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sqref="A1:D1"/>
    </sheetView>
  </sheetViews>
  <sheetFormatPr defaultColWidth="9" defaultRowHeight="13.5"/>
  <cols>
    <col min="1" max="1" width="23.140625" style="24" bestFit="1" customWidth="1"/>
    <col min="2" max="2" width="8.5703125" style="24" bestFit="1" customWidth="1"/>
    <col min="3" max="3" width="11.140625" style="25" bestFit="1" customWidth="1"/>
    <col min="4" max="4" width="12" style="25" bestFit="1" customWidth="1"/>
    <col min="5" max="5" width="50.85546875" style="24" bestFit="1" customWidth="1"/>
    <col min="6" max="6" width="14.7109375" style="24" bestFit="1" customWidth="1"/>
    <col min="7" max="7" width="15.42578125" style="8" bestFit="1" customWidth="1"/>
    <col min="8" max="8" width="13.140625" style="8" bestFit="1" customWidth="1"/>
    <col min="9" max="9" width="10.42578125" style="27" bestFit="1" customWidth="1"/>
    <col min="10" max="10" width="12.7109375" style="8" bestFit="1" customWidth="1"/>
    <col min="11" max="11" width="12.85546875" style="27" bestFit="1" customWidth="1"/>
    <col min="12" max="16384" width="9" style="24"/>
  </cols>
  <sheetData>
    <row r="1" spans="1:11" s="1" customFormat="1">
      <c r="A1" s="28" t="s">
        <v>5</v>
      </c>
      <c r="B1" s="29"/>
      <c r="C1" s="29"/>
      <c r="D1" s="30"/>
      <c r="G1" s="2"/>
      <c r="H1" s="2"/>
      <c r="I1" s="26"/>
      <c r="J1" s="2"/>
      <c r="K1" s="26"/>
    </row>
    <row r="2" spans="1:11" s="1" customFormat="1">
      <c r="A2" s="3" t="s">
        <v>6</v>
      </c>
      <c r="B2" s="3" t="s">
        <v>7</v>
      </c>
      <c r="C2" s="4" t="s">
        <v>8</v>
      </c>
      <c r="D2" s="4" t="s">
        <v>9</v>
      </c>
      <c r="E2" s="3" t="s">
        <v>46</v>
      </c>
      <c r="F2" s="3" t="s">
        <v>10</v>
      </c>
      <c r="G2" s="32" t="s">
        <v>11</v>
      </c>
      <c r="H2" s="32" t="s">
        <v>12</v>
      </c>
      <c r="I2" s="33" t="s">
        <v>13</v>
      </c>
      <c r="J2" s="32" t="s">
        <v>14</v>
      </c>
      <c r="K2" s="33" t="s">
        <v>9</v>
      </c>
    </row>
    <row r="3" spans="1:11" s="7" customFormat="1">
      <c r="A3" s="5" t="s">
        <v>15</v>
      </c>
      <c r="B3" s="5">
        <v>1</v>
      </c>
      <c r="C3" s="6">
        <f>3000/10</f>
        <v>300</v>
      </c>
      <c r="D3" s="6">
        <f>C3*B3</f>
        <v>300</v>
      </c>
      <c r="E3" s="5"/>
      <c r="F3" s="5">
        <v>10</v>
      </c>
      <c r="G3" s="5">
        <f>5*B3</f>
        <v>5</v>
      </c>
      <c r="H3" s="5">
        <f>G3/F3</f>
        <v>0.5</v>
      </c>
      <c r="I3" s="34">
        <f t="shared" ref="I3:I22" si="0">C3*F3</f>
        <v>3000</v>
      </c>
      <c r="J3" s="5">
        <v>0</v>
      </c>
      <c r="K3" s="34">
        <f>I3*J3</f>
        <v>0</v>
      </c>
    </row>
    <row r="4" spans="1:11" s="11" customFormat="1">
      <c r="A4" s="9" t="s">
        <v>16</v>
      </c>
      <c r="B4" s="9">
        <v>1</v>
      </c>
      <c r="C4" s="10">
        <v>30</v>
      </c>
      <c r="D4" s="10">
        <f>C4*B4</f>
        <v>30</v>
      </c>
      <c r="E4" s="35" t="s">
        <v>1</v>
      </c>
      <c r="F4" s="9">
        <v>1</v>
      </c>
      <c r="G4" s="9">
        <f t="shared" ref="G4:G22" si="1">5*B4</f>
        <v>5</v>
      </c>
      <c r="H4" s="9">
        <f t="shared" ref="H4:H22" si="2">G4/F4</f>
        <v>5</v>
      </c>
      <c r="I4" s="36">
        <f t="shared" si="0"/>
        <v>30</v>
      </c>
      <c r="J4" s="9">
        <v>0</v>
      </c>
      <c r="K4" s="36">
        <f t="shared" ref="K4:K22" si="3">I4*J4</f>
        <v>0</v>
      </c>
    </row>
    <row r="5" spans="1:11" s="11" customFormat="1">
      <c r="A5" s="9" t="s">
        <v>17</v>
      </c>
      <c r="B5" s="9">
        <v>2</v>
      </c>
      <c r="C5" s="10">
        <v>40</v>
      </c>
      <c r="D5" s="10">
        <f t="shared" ref="D5:D22" si="4">C5*B5</f>
        <v>80</v>
      </c>
      <c r="E5" s="35" t="s">
        <v>0</v>
      </c>
      <c r="F5" s="9">
        <v>1</v>
      </c>
      <c r="G5" s="9">
        <f t="shared" si="1"/>
        <v>10</v>
      </c>
      <c r="H5" s="9">
        <f t="shared" si="2"/>
        <v>10</v>
      </c>
      <c r="I5" s="36">
        <f t="shared" si="0"/>
        <v>40</v>
      </c>
      <c r="J5" s="9">
        <v>8</v>
      </c>
      <c r="K5" s="36">
        <f t="shared" si="3"/>
        <v>320</v>
      </c>
    </row>
    <row r="6" spans="1:11" s="11" customFormat="1">
      <c r="A6" s="9" t="s">
        <v>18</v>
      </c>
      <c r="B6" s="9">
        <v>1</v>
      </c>
      <c r="C6" s="10">
        <f>100/5</f>
        <v>20</v>
      </c>
      <c r="D6" s="10">
        <f t="shared" si="4"/>
        <v>20</v>
      </c>
      <c r="E6" s="35" t="s">
        <v>2</v>
      </c>
      <c r="F6" s="9">
        <v>5</v>
      </c>
      <c r="G6" s="9">
        <f t="shared" si="1"/>
        <v>5</v>
      </c>
      <c r="H6" s="9">
        <f t="shared" si="2"/>
        <v>1</v>
      </c>
      <c r="I6" s="36">
        <f t="shared" si="0"/>
        <v>100</v>
      </c>
      <c r="J6" s="9">
        <v>1</v>
      </c>
      <c r="K6" s="36">
        <f t="shared" si="3"/>
        <v>100</v>
      </c>
    </row>
    <row r="7" spans="1:11" s="11" customFormat="1">
      <c r="A7" s="9" t="s">
        <v>19</v>
      </c>
      <c r="B7" s="9">
        <v>1</v>
      </c>
      <c r="C7" s="10">
        <v>30</v>
      </c>
      <c r="D7" s="10">
        <f t="shared" si="4"/>
        <v>30</v>
      </c>
      <c r="E7" s="35" t="s">
        <v>3</v>
      </c>
      <c r="F7" s="9">
        <v>1</v>
      </c>
      <c r="G7" s="9">
        <f t="shared" si="1"/>
        <v>5</v>
      </c>
      <c r="H7" s="9">
        <f t="shared" si="2"/>
        <v>5</v>
      </c>
      <c r="I7" s="36">
        <f t="shared" si="0"/>
        <v>30</v>
      </c>
      <c r="J7" s="9">
        <v>5</v>
      </c>
      <c r="K7" s="36">
        <f t="shared" si="3"/>
        <v>150</v>
      </c>
    </row>
    <row r="8" spans="1:11" s="14" customFormat="1">
      <c r="A8" s="12" t="s">
        <v>32</v>
      </c>
      <c r="B8" s="12">
        <v>2</v>
      </c>
      <c r="C8" s="13">
        <f>100/20</f>
        <v>5</v>
      </c>
      <c r="D8" s="13">
        <f t="shared" si="4"/>
        <v>10</v>
      </c>
      <c r="E8" s="37" t="s">
        <v>31</v>
      </c>
      <c r="F8" s="12">
        <v>20</v>
      </c>
      <c r="G8" s="12">
        <f t="shared" si="1"/>
        <v>10</v>
      </c>
      <c r="H8" s="12">
        <f t="shared" si="2"/>
        <v>0.5</v>
      </c>
      <c r="I8" s="38">
        <f t="shared" si="0"/>
        <v>100</v>
      </c>
      <c r="J8" s="12">
        <v>0</v>
      </c>
      <c r="K8" s="38">
        <f t="shared" si="3"/>
        <v>0</v>
      </c>
    </row>
    <row r="9" spans="1:11" s="14" customFormat="1">
      <c r="A9" s="12" t="s">
        <v>33</v>
      </c>
      <c r="B9" s="12">
        <v>1</v>
      </c>
      <c r="C9" s="13">
        <v>12</v>
      </c>
      <c r="D9" s="13">
        <f t="shared" si="4"/>
        <v>12</v>
      </c>
      <c r="E9" s="39" t="s">
        <v>37</v>
      </c>
      <c r="F9" s="12">
        <v>10</v>
      </c>
      <c r="G9" s="12">
        <f t="shared" si="1"/>
        <v>5</v>
      </c>
      <c r="H9" s="12">
        <f t="shared" si="2"/>
        <v>0.5</v>
      </c>
      <c r="I9" s="38">
        <f t="shared" si="0"/>
        <v>120</v>
      </c>
      <c r="J9" s="12">
        <v>1</v>
      </c>
      <c r="K9" s="38">
        <f t="shared" si="3"/>
        <v>120</v>
      </c>
    </row>
    <row r="10" spans="1:11" s="14" customFormat="1">
      <c r="A10" s="12" t="s">
        <v>34</v>
      </c>
      <c r="B10" s="12">
        <v>1</v>
      </c>
      <c r="C10" s="13">
        <v>12</v>
      </c>
      <c r="D10" s="13">
        <f t="shared" si="4"/>
        <v>12</v>
      </c>
      <c r="E10" s="39" t="s">
        <v>38</v>
      </c>
      <c r="F10" s="12">
        <v>10</v>
      </c>
      <c r="G10" s="12">
        <f t="shared" si="1"/>
        <v>5</v>
      </c>
      <c r="H10" s="12">
        <f t="shared" si="2"/>
        <v>0.5</v>
      </c>
      <c r="I10" s="38">
        <f t="shared" si="0"/>
        <v>120</v>
      </c>
      <c r="J10" s="12">
        <v>1</v>
      </c>
      <c r="K10" s="38">
        <f t="shared" si="3"/>
        <v>120</v>
      </c>
    </row>
    <row r="11" spans="1:11" s="14" customFormat="1">
      <c r="A11" s="12" t="s">
        <v>20</v>
      </c>
      <c r="B11" s="12">
        <v>8</v>
      </c>
      <c r="C11" s="13">
        <f>150/20</f>
        <v>7.5</v>
      </c>
      <c r="D11" s="13">
        <f t="shared" si="4"/>
        <v>60</v>
      </c>
      <c r="E11" s="37" t="s">
        <v>4</v>
      </c>
      <c r="F11" s="12">
        <v>20</v>
      </c>
      <c r="G11" s="12">
        <f t="shared" si="1"/>
        <v>40</v>
      </c>
      <c r="H11" s="12">
        <f t="shared" si="2"/>
        <v>2</v>
      </c>
      <c r="I11" s="38">
        <f t="shared" si="0"/>
        <v>150</v>
      </c>
      <c r="J11" s="12">
        <v>2</v>
      </c>
      <c r="K11" s="38">
        <f t="shared" si="3"/>
        <v>300</v>
      </c>
    </row>
    <row r="12" spans="1:11" s="14" customFormat="1">
      <c r="A12" s="12" t="s">
        <v>21</v>
      </c>
      <c r="B12" s="12">
        <v>2</v>
      </c>
      <c r="C12" s="13">
        <f>100/20</f>
        <v>5</v>
      </c>
      <c r="D12" s="13">
        <f t="shared" si="4"/>
        <v>10</v>
      </c>
      <c r="E12" s="39" t="s">
        <v>39</v>
      </c>
      <c r="F12" s="12">
        <v>20</v>
      </c>
      <c r="G12" s="12">
        <f t="shared" si="1"/>
        <v>10</v>
      </c>
      <c r="H12" s="12">
        <f t="shared" si="2"/>
        <v>0.5</v>
      </c>
      <c r="I12" s="38">
        <f t="shared" si="0"/>
        <v>100</v>
      </c>
      <c r="J12" s="12">
        <v>0</v>
      </c>
      <c r="K12" s="38">
        <f t="shared" si="3"/>
        <v>0</v>
      </c>
    </row>
    <row r="13" spans="1:11" s="17" customFormat="1">
      <c r="A13" s="15" t="s">
        <v>22</v>
      </c>
      <c r="B13" s="15">
        <v>3</v>
      </c>
      <c r="C13" s="16">
        <v>30</v>
      </c>
      <c r="D13" s="16">
        <f t="shared" si="4"/>
        <v>90</v>
      </c>
      <c r="E13" s="40" t="s">
        <v>40</v>
      </c>
      <c r="F13" s="15">
        <v>1</v>
      </c>
      <c r="G13" s="15">
        <f t="shared" si="1"/>
        <v>15</v>
      </c>
      <c r="H13" s="15">
        <f t="shared" si="2"/>
        <v>15</v>
      </c>
      <c r="I13" s="41">
        <f t="shared" si="0"/>
        <v>30</v>
      </c>
      <c r="J13" s="15">
        <v>8</v>
      </c>
      <c r="K13" s="41">
        <f t="shared" si="3"/>
        <v>240</v>
      </c>
    </row>
    <row r="14" spans="1:11" s="17" customFormat="1">
      <c r="A14" s="15" t="s">
        <v>23</v>
      </c>
      <c r="B14" s="15">
        <f>30+4+4+6+7</f>
        <v>51</v>
      </c>
      <c r="C14" s="16">
        <f>80/40</f>
        <v>2</v>
      </c>
      <c r="D14" s="16">
        <f t="shared" si="4"/>
        <v>102</v>
      </c>
      <c r="E14" s="40" t="s">
        <v>41</v>
      </c>
      <c r="F14" s="15">
        <v>40</v>
      </c>
      <c r="G14" s="15">
        <f t="shared" si="1"/>
        <v>255</v>
      </c>
      <c r="H14" s="15">
        <f t="shared" si="2"/>
        <v>6.375</v>
      </c>
      <c r="I14" s="41">
        <f t="shared" si="0"/>
        <v>80</v>
      </c>
      <c r="J14" s="15">
        <v>5</v>
      </c>
      <c r="K14" s="41">
        <f t="shared" si="3"/>
        <v>400</v>
      </c>
    </row>
    <row r="15" spans="1:11" s="17" customFormat="1">
      <c r="A15" s="15" t="s">
        <v>35</v>
      </c>
      <c r="B15" s="15">
        <v>4</v>
      </c>
      <c r="C15" s="16">
        <v>15</v>
      </c>
      <c r="D15" s="16">
        <f t="shared" si="4"/>
        <v>60</v>
      </c>
      <c r="E15" s="42" t="s">
        <v>36</v>
      </c>
      <c r="F15" s="15">
        <v>1</v>
      </c>
      <c r="G15" s="15">
        <f t="shared" si="1"/>
        <v>20</v>
      </c>
      <c r="H15" s="15">
        <f t="shared" si="2"/>
        <v>20</v>
      </c>
      <c r="I15" s="41">
        <f t="shared" si="0"/>
        <v>15</v>
      </c>
      <c r="J15" s="15">
        <v>20</v>
      </c>
      <c r="K15" s="41">
        <f t="shared" si="3"/>
        <v>300</v>
      </c>
    </row>
    <row r="16" spans="1:11" s="20" customFormat="1">
      <c r="A16" s="18" t="s">
        <v>24</v>
      </c>
      <c r="B16" s="18">
        <f>4+2+1+2</f>
        <v>9</v>
      </c>
      <c r="C16" s="19">
        <v>1</v>
      </c>
      <c r="D16" s="19">
        <f t="shared" si="4"/>
        <v>9</v>
      </c>
      <c r="E16" s="18"/>
      <c r="F16" s="18">
        <v>100</v>
      </c>
      <c r="G16" s="18">
        <f t="shared" si="1"/>
        <v>45</v>
      </c>
      <c r="H16" s="18">
        <f t="shared" si="2"/>
        <v>0.45</v>
      </c>
      <c r="I16" s="43">
        <f t="shared" si="0"/>
        <v>100</v>
      </c>
      <c r="J16" s="18">
        <v>0</v>
      </c>
      <c r="K16" s="43">
        <f t="shared" si="3"/>
        <v>0</v>
      </c>
    </row>
    <row r="17" spans="1:11" s="20" customFormat="1">
      <c r="A17" s="18" t="s">
        <v>25</v>
      </c>
      <c r="B17" s="18">
        <v>1</v>
      </c>
      <c r="C17" s="19">
        <v>1</v>
      </c>
      <c r="D17" s="19">
        <f t="shared" si="4"/>
        <v>1</v>
      </c>
      <c r="E17" s="44" t="s">
        <v>42</v>
      </c>
      <c r="F17" s="18">
        <v>100</v>
      </c>
      <c r="G17" s="18">
        <f t="shared" si="1"/>
        <v>5</v>
      </c>
      <c r="H17" s="18">
        <f t="shared" si="2"/>
        <v>0.05</v>
      </c>
      <c r="I17" s="43">
        <f t="shared" si="0"/>
        <v>100</v>
      </c>
      <c r="J17" s="18">
        <v>0</v>
      </c>
      <c r="K17" s="43">
        <f t="shared" si="3"/>
        <v>0</v>
      </c>
    </row>
    <row r="18" spans="1:11" s="20" customFormat="1">
      <c r="A18" s="18" t="s">
        <v>26</v>
      </c>
      <c r="B18" s="18">
        <f>1+2</f>
        <v>3</v>
      </c>
      <c r="C18" s="19">
        <v>1</v>
      </c>
      <c r="D18" s="19">
        <f t="shared" si="4"/>
        <v>3</v>
      </c>
      <c r="E18" s="18"/>
      <c r="F18" s="18">
        <v>100</v>
      </c>
      <c r="G18" s="18">
        <f t="shared" si="1"/>
        <v>15</v>
      </c>
      <c r="H18" s="18">
        <f t="shared" si="2"/>
        <v>0.15</v>
      </c>
      <c r="I18" s="43">
        <f t="shared" si="0"/>
        <v>100</v>
      </c>
      <c r="J18" s="18">
        <v>0</v>
      </c>
      <c r="K18" s="43">
        <f t="shared" si="3"/>
        <v>0</v>
      </c>
    </row>
    <row r="19" spans="1:11" s="20" customFormat="1">
      <c r="A19" s="18" t="s">
        <v>27</v>
      </c>
      <c r="B19" s="18">
        <v>2</v>
      </c>
      <c r="C19" s="19">
        <v>1</v>
      </c>
      <c r="D19" s="19">
        <f t="shared" si="4"/>
        <v>2</v>
      </c>
      <c r="E19" s="18"/>
      <c r="F19" s="18">
        <v>100</v>
      </c>
      <c r="G19" s="18">
        <f t="shared" si="1"/>
        <v>10</v>
      </c>
      <c r="H19" s="18">
        <f t="shared" si="2"/>
        <v>0.1</v>
      </c>
      <c r="I19" s="43">
        <f t="shared" si="0"/>
        <v>100</v>
      </c>
      <c r="J19" s="18">
        <v>0</v>
      </c>
      <c r="K19" s="43">
        <f t="shared" si="3"/>
        <v>0</v>
      </c>
    </row>
    <row r="20" spans="1:11" s="23" customFormat="1">
      <c r="A20" s="21" t="s">
        <v>28</v>
      </c>
      <c r="B20" s="21">
        <v>1</v>
      </c>
      <c r="C20" s="22">
        <v>20</v>
      </c>
      <c r="D20" s="22">
        <f t="shared" si="4"/>
        <v>20</v>
      </c>
      <c r="E20" s="45" t="s">
        <v>43</v>
      </c>
      <c r="F20" s="21">
        <v>1</v>
      </c>
      <c r="G20" s="21">
        <f t="shared" si="1"/>
        <v>5</v>
      </c>
      <c r="H20" s="21">
        <f t="shared" si="2"/>
        <v>5</v>
      </c>
      <c r="I20" s="46">
        <f t="shared" si="0"/>
        <v>20</v>
      </c>
      <c r="J20" s="21">
        <v>5</v>
      </c>
      <c r="K20" s="46">
        <f t="shared" si="3"/>
        <v>100</v>
      </c>
    </row>
    <row r="21" spans="1:11" s="23" customFormat="1">
      <c r="A21" s="21" t="s">
        <v>29</v>
      </c>
      <c r="B21" s="21">
        <v>2</v>
      </c>
      <c r="C21" s="22">
        <f>100/10</f>
        <v>10</v>
      </c>
      <c r="D21" s="22">
        <f t="shared" si="4"/>
        <v>20</v>
      </c>
      <c r="E21" s="45" t="s">
        <v>44</v>
      </c>
      <c r="F21" s="21">
        <v>10</v>
      </c>
      <c r="G21" s="21">
        <f t="shared" si="1"/>
        <v>10</v>
      </c>
      <c r="H21" s="21">
        <f t="shared" si="2"/>
        <v>1</v>
      </c>
      <c r="I21" s="46">
        <f t="shared" si="0"/>
        <v>100</v>
      </c>
      <c r="J21" s="21">
        <v>0</v>
      </c>
      <c r="K21" s="46">
        <f t="shared" si="3"/>
        <v>0</v>
      </c>
    </row>
    <row r="22" spans="1:11" s="23" customFormat="1">
      <c r="A22" s="21" t="s">
        <v>30</v>
      </c>
      <c r="B22" s="21">
        <f>3+2</f>
        <v>5</v>
      </c>
      <c r="C22" s="22">
        <f>100/10</f>
        <v>10</v>
      </c>
      <c r="D22" s="22">
        <f t="shared" si="4"/>
        <v>50</v>
      </c>
      <c r="E22" s="45" t="s">
        <v>45</v>
      </c>
      <c r="F22" s="21">
        <v>10</v>
      </c>
      <c r="G22" s="21">
        <f t="shared" si="1"/>
        <v>25</v>
      </c>
      <c r="H22" s="21">
        <f t="shared" si="2"/>
        <v>2.5</v>
      </c>
      <c r="I22" s="46">
        <f t="shared" si="0"/>
        <v>100</v>
      </c>
      <c r="J22" s="21">
        <v>3</v>
      </c>
      <c r="K22" s="46">
        <f t="shared" si="3"/>
        <v>300</v>
      </c>
    </row>
    <row r="23" spans="1:11">
      <c r="D23" s="31">
        <f>SUM(D3:D22)</f>
        <v>921</v>
      </c>
      <c r="K23" s="47">
        <f>SUM(K3:K22)</f>
        <v>2450</v>
      </c>
    </row>
  </sheetData>
  <mergeCells count="1">
    <mergeCell ref="A1:D1"/>
  </mergeCells>
  <phoneticPr fontId="1"/>
  <hyperlinks>
    <hyperlink ref="E21" r:id="rId1"/>
    <hyperlink ref="E22" r:id="rId2"/>
    <hyperlink ref="E20" r:id="rId3"/>
    <hyperlink ref="E5" r:id="rId4"/>
    <hyperlink ref="E4" r:id="rId5"/>
    <hyperlink ref="E6" r:id="rId6"/>
    <hyperlink ref="E7" r:id="rId7"/>
    <hyperlink ref="E11" r:id="rId8"/>
    <hyperlink ref="E13" r:id="rId9"/>
    <hyperlink ref="E14" r:id="rId10"/>
    <hyperlink ref="E12" r:id="rId11"/>
    <hyperlink ref="E17" r:id="rId12"/>
    <hyperlink ref="E10" r:id="rId13"/>
    <hyperlink ref="E9" r:id="rId14"/>
    <hyperlink ref="E8" r:id="rId15"/>
    <hyperlink ref="E15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BOM</vt:lpstr>
      <vt:lpstr>Images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KishiNote</dc:creator>
  <cp:lastModifiedBy>Kishi</cp:lastModifiedBy>
  <dcterms:created xsi:type="dcterms:W3CDTF">2016-12-17T05:10:33Z</dcterms:created>
  <dcterms:modified xsi:type="dcterms:W3CDTF">2016-12-17T09:46:01Z</dcterms:modified>
</cp:coreProperties>
</file>